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27" activeTab="1"/>
  </bookViews>
  <sheets>
    <sheet name="Ср. балл" sheetId="1" r:id="rId1"/>
    <sheet name="ОіОп-19-1" sheetId="2" r:id="rId2"/>
    <sheet name="ФБС-19-1" sheetId="3" r:id="rId3"/>
    <sheet name="ФБС-19-1ск" sheetId="4" r:id="rId4"/>
    <sheet name="ІПЗ-19-1" sheetId="5" r:id="rId5"/>
    <sheet name="ІПЗ-19-1ск" sheetId="6" r:id="rId6"/>
    <sheet name="КН-19-1" sheetId="7" r:id="rId7"/>
    <sheet name="ОіОп-18-1" sheetId="8" r:id="rId8"/>
    <sheet name="ІПЗ-18-1" sheetId="9" r:id="rId9"/>
    <sheet name="КН-18-1" sheetId="10" r:id="rId10"/>
    <sheet name="ОіОп-17-1" sheetId="11" r:id="rId11"/>
    <sheet name="ФБС-17-1" sheetId="12" r:id="rId12"/>
    <sheet name="ІПЗ-17-1" sheetId="13" r:id="rId13"/>
    <sheet name="КН-17-1" sheetId="14" r:id="rId14"/>
    <sheet name="ОіОП-19-1м" sheetId="15" r:id="rId15"/>
    <sheet name="ФБС-19-1м" sheetId="16" r:id="rId16"/>
    <sheet name="ІПЗ-19-1м" sheetId="17" r:id="rId17"/>
  </sheets>
  <definedNames/>
  <calcPr fullCalcOnLoad="1"/>
</workbook>
</file>

<file path=xl/sharedStrings.xml><?xml version="1.0" encoding="utf-8"?>
<sst xmlns="http://schemas.openxmlformats.org/spreadsheetml/2006/main" count="415" uniqueCount="126">
  <si>
    <t>ПІБ</t>
  </si>
  <si>
    <t>Бали рейтингу</t>
  </si>
  <si>
    <t>Оцінка</t>
  </si>
  <si>
    <t>Вища математика</t>
  </si>
  <si>
    <t>Середній прохідний бал по факультету для груп, де навчається 1 студент за кошти держзамовлення</t>
  </si>
  <si>
    <t>Кредити</t>
  </si>
  <si>
    <t>Всього</t>
  </si>
  <si>
    <t>ОіОп-17-1</t>
  </si>
  <si>
    <t>Дод.  бали</t>
  </si>
  <si>
    <t>ФБС-17-1</t>
  </si>
  <si>
    <t>ІПЗ-17-1</t>
  </si>
  <si>
    <t>КН-17-1</t>
  </si>
  <si>
    <t>Дискретна математика</t>
  </si>
  <si>
    <t>ОіОп-18-1</t>
  </si>
  <si>
    <t>Основи економічної науки</t>
  </si>
  <si>
    <t>Бондар Діана Валеріївна</t>
  </si>
  <si>
    <t>Шкапа Віталій Романович</t>
  </si>
  <si>
    <t>ІПЗ-18-1</t>
  </si>
  <si>
    <t>Оніка Едуард Олегович</t>
  </si>
  <si>
    <t>КН-18-1</t>
  </si>
  <si>
    <t>Плахтій Владислав Олександрович</t>
  </si>
  <si>
    <t>Вручинський Антон Віталійович</t>
  </si>
  <si>
    <t>Єгоров Гліб Павлович</t>
  </si>
  <si>
    <t>Іванченко Діана Віталіївна</t>
  </si>
  <si>
    <t>Середнє значення</t>
  </si>
  <si>
    <t>Мазяр Олександр Володимирович</t>
  </si>
  <si>
    <t>Гудим Олександра Олександрівна</t>
  </si>
  <si>
    <t>Науменко Катерина Миколаївна</t>
  </si>
  <si>
    <t>Полякова Олена Олександрівна</t>
  </si>
  <si>
    <t>Гора Максим Юрійович</t>
  </si>
  <si>
    <t>Дмитренко Олексій Кирилович</t>
  </si>
  <si>
    <t>Доброва Марія Сергіївна</t>
  </si>
  <si>
    <t>ОіОп-19-1</t>
  </si>
  <si>
    <t>Корнілов Данило Сергійович</t>
  </si>
  <si>
    <t>Стеценко Олег Володимирович</t>
  </si>
  <si>
    <t>Маслова Марія Олегівна</t>
  </si>
  <si>
    <t>ФБС-19-1</t>
  </si>
  <si>
    <t>Кошовий Артем Андрійович</t>
  </si>
  <si>
    <t>Прохоренко Олена Вікторівна</t>
  </si>
  <si>
    <t>ФБС-19-1ск</t>
  </si>
  <si>
    <t>Скворцова Софія Сергіївна</t>
  </si>
  <si>
    <t>ІПЗ-19-1</t>
  </si>
  <si>
    <t>Клюй Вадим Сергійович</t>
  </si>
  <si>
    <t>Колєснік Дмитро Олегович</t>
  </si>
  <si>
    <t>Основи прогрумування на С++</t>
  </si>
  <si>
    <t>Web-дизайн</t>
  </si>
  <si>
    <t>ІПЗ-19-1ск</t>
  </si>
  <si>
    <t>Приходько Ілля Сергійович</t>
  </si>
  <si>
    <t>КН-19-1</t>
  </si>
  <si>
    <t>Тульчевський Михайло Романович</t>
  </si>
  <si>
    <t>Архітектура комп'ютера та вбудовані мікропроцесорні системи</t>
  </si>
  <si>
    <t>Міжнародна економіка</t>
  </si>
  <si>
    <t>Маркетинг</t>
  </si>
  <si>
    <t>Іванов Антон Володимирович</t>
  </si>
  <si>
    <t>Бази даних</t>
  </si>
  <si>
    <t>Комп'ютерні мережі</t>
  </si>
  <si>
    <t>ОіОп-19-1м</t>
  </si>
  <si>
    <t>Горєва Анастасія Сергіївна</t>
  </si>
  <si>
    <t>Нестерук Дарина Вячеславівна</t>
  </si>
  <si>
    <t>ФБС-19-1м</t>
  </si>
  <si>
    <t>Бессінна Олександра Сергіївна</t>
  </si>
  <si>
    <t>Дука Анастасія Сергіївна</t>
  </si>
  <si>
    <t>Капустінська Анна Ігорівна</t>
  </si>
  <si>
    <t>Коваленко Костянтин Сергійович</t>
  </si>
  <si>
    <t>Соколов Андрій Олександрович</t>
  </si>
  <si>
    <t>ІПЗ-19-1м</t>
  </si>
  <si>
    <t>Барановський Владислав Володимирович</t>
  </si>
  <si>
    <t>Голіков Владислав Віталійович</t>
  </si>
  <si>
    <t>Серебряков Олександр Андрійович</t>
  </si>
  <si>
    <t>Сітдіков Богдан Андрійович</t>
  </si>
  <si>
    <t>Штанько Олександр Юрійович</t>
  </si>
  <si>
    <t>Історія української державності</t>
  </si>
  <si>
    <t>Бізнес-інформатика</t>
  </si>
  <si>
    <t>Основи економічної науки (курсова)</t>
  </si>
  <si>
    <t>Іноземна мова (диф. залік)</t>
  </si>
  <si>
    <t>Фінанси</t>
  </si>
  <si>
    <t xml:space="preserve">Операції банків та небанк. кред. установ </t>
  </si>
  <si>
    <t>Інвестування</t>
  </si>
  <si>
    <t>Стратегічний аналіз</t>
  </si>
  <si>
    <t>Фінанси (КР)</t>
  </si>
  <si>
    <t xml:space="preserve">Політологія </t>
  </si>
  <si>
    <t>Іноземна мова</t>
  </si>
  <si>
    <t xml:space="preserve">Технологія Web-програмування </t>
  </si>
  <si>
    <t>Архітектура комп'ютера та вбуд.мікропроцесорні сист.</t>
  </si>
  <si>
    <t>Об'єктно-орієнтоване програмування</t>
  </si>
  <si>
    <t>Технологія Web-програмування (КР)</t>
  </si>
  <si>
    <t>Основні технології програмування</t>
  </si>
  <si>
    <t>Основні технології програмування (КР)</t>
  </si>
  <si>
    <t>Бухгалтерський облік</t>
  </si>
  <si>
    <t>Мікроекономіка</t>
  </si>
  <si>
    <t>Бухгалтерський облік (КР)</t>
  </si>
  <si>
    <t>Об'єктно-орієнтоване програмування на Python</t>
  </si>
  <si>
    <t>Технології Web-програмування</t>
  </si>
  <si>
    <t>Технології Web-програмування (КР)</t>
  </si>
  <si>
    <t>Політологія (диф. залік)</t>
  </si>
  <si>
    <t>Економічний аналіз (диф. залік)</t>
  </si>
  <si>
    <t>Мова С (диф. залік)</t>
  </si>
  <si>
    <t>Вища математика (диф. залік)</t>
  </si>
  <si>
    <t>Проектування і реалізація баз даних (КР)</t>
  </si>
  <si>
    <t>Проектування і реалізація баз дани</t>
  </si>
  <si>
    <t>Алгоритми та структури даних (диф. залік)</t>
  </si>
  <si>
    <t>Операційні системи (диф. залік)</t>
  </si>
  <si>
    <t>Програмування периферійних пристроїв  (диф. залік)</t>
  </si>
  <si>
    <t>Фінанси (Модуль 2)</t>
  </si>
  <si>
    <t>Інформаційні системи і технології в обліку</t>
  </si>
  <si>
    <t>Фінансовий облік 2 (КР)</t>
  </si>
  <si>
    <t>Фінансовий облік  2</t>
  </si>
  <si>
    <t>Облік в бюджетних установах</t>
  </si>
  <si>
    <t>Операції банків та небанк. кред. Установ</t>
  </si>
  <si>
    <t>Бази даних (КР)</t>
  </si>
  <si>
    <t>Основи програмування на мові С</t>
  </si>
  <si>
    <t>Техгологія розробки Web систем</t>
  </si>
  <si>
    <t>Техгологія розробки Web систем (КР)</t>
  </si>
  <si>
    <t>Технології програмування</t>
  </si>
  <si>
    <t>Організація облікових систем (КР)</t>
  </si>
  <si>
    <t>Управлінські інформаційні системи</t>
  </si>
  <si>
    <t>Організація облікових систем</t>
  </si>
  <si>
    <t>Система управлінського контролю</t>
  </si>
  <si>
    <t>Фінансовий менджмент (КР)</t>
  </si>
  <si>
    <t>Фінансовий менеджмент</t>
  </si>
  <si>
    <t>Ринок фінансових послуг</t>
  </si>
  <si>
    <t>Програмування 3D граф.</t>
  </si>
  <si>
    <t>Розробка Android-додатків</t>
  </si>
  <si>
    <t>Web-додатки з використанням сучасних фреймворків</t>
  </si>
  <si>
    <t>Фреймворки на основі С</t>
  </si>
  <si>
    <t>Фреймворки (КР)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</si>
</sst>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2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77" fontId="2" fillId="34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177" fontId="6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1.875" style="0" customWidth="1"/>
    <col min="2" max="2" width="22.625" style="0" customWidth="1"/>
  </cols>
  <sheetData>
    <row r="2" ht="69" customHeight="1">
      <c r="B2" s="2" t="s">
        <v>4</v>
      </c>
    </row>
    <row r="3" ht="12.75">
      <c r="B3" s="5"/>
    </row>
    <row r="4" spans="1:2" ht="12.75">
      <c r="A4" s="1"/>
      <c r="B4" s="22">
        <f>AVERAGE('ОіОп-19-1'!O7:P9,'ФБС-19-1'!O7:O8,'ФБС-19-1ск'!Q7,'ІПЗ-19-1'!O7:O8,'ІПЗ-19-1ск'!O7,'ОіОп-18-1'!Q7:Q8,'КН-18-1'!Q7:Q9,'ОіОп-17-1'!Q7:Q9,'ФБС-17-1'!M7,'ІПЗ-17-1'!M9,'КН-17-1'!M7,'ОіОП-19-1м'!Q7:Q8,'ФБС-19-1м'!Q7:Q11,'ІПЗ-19-1м'!Q7:Q11)</f>
        <v>80.09928924336533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6" t="s">
        <v>0</v>
      </c>
      <c r="B5" s="39" t="s">
        <v>98</v>
      </c>
      <c r="C5" s="39"/>
      <c r="D5" s="39" t="s">
        <v>99</v>
      </c>
      <c r="E5" s="39"/>
      <c r="F5" s="39" t="s">
        <v>81</v>
      </c>
      <c r="G5" s="39"/>
      <c r="H5" s="39" t="s">
        <v>100</v>
      </c>
      <c r="I5" s="39"/>
      <c r="J5" s="37" t="s">
        <v>101</v>
      </c>
      <c r="K5" s="38"/>
      <c r="L5" s="39" t="s">
        <v>102</v>
      </c>
      <c r="M5" s="39"/>
      <c r="N5" s="39"/>
      <c r="O5" s="39"/>
      <c r="P5" s="39" t="s">
        <v>8</v>
      </c>
      <c r="Q5" s="39" t="s">
        <v>1</v>
      </c>
      <c r="R5" s="3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5"/>
    </row>
    <row r="7" spans="1:18" s="32" customFormat="1" ht="26.25">
      <c r="A7" s="26" t="s">
        <v>21</v>
      </c>
      <c r="B7" s="20">
        <v>90</v>
      </c>
      <c r="C7" s="20">
        <v>1</v>
      </c>
      <c r="D7" s="20">
        <v>90</v>
      </c>
      <c r="E7" s="20">
        <v>5</v>
      </c>
      <c r="F7" s="20">
        <v>94</v>
      </c>
      <c r="G7" s="20">
        <v>3</v>
      </c>
      <c r="H7" s="20">
        <v>90</v>
      </c>
      <c r="I7" s="20">
        <v>5</v>
      </c>
      <c r="J7" s="20">
        <v>90</v>
      </c>
      <c r="K7" s="20">
        <v>6</v>
      </c>
      <c r="L7" s="20">
        <v>70</v>
      </c>
      <c r="M7" s="20">
        <v>6</v>
      </c>
      <c r="N7" s="20"/>
      <c r="O7" s="20"/>
      <c r="P7" s="20">
        <v>2</v>
      </c>
      <c r="Q7" s="24">
        <f>90*(B7*C7+D7*E7+F7*G7+N7*O7+H7*I7+J7*K7+L7*M7)/((C7+E7+G7+O7+I7+K7+M7)*100)+P7</f>
        <v>79.26153846153846</v>
      </c>
      <c r="R7" s="31"/>
    </row>
    <row r="8" spans="1:18" s="11" customFormat="1" ht="26.25">
      <c r="A8" s="26" t="s">
        <v>22</v>
      </c>
      <c r="B8" s="20">
        <v>85</v>
      </c>
      <c r="C8" s="20">
        <v>1</v>
      </c>
      <c r="D8" s="20">
        <v>90</v>
      </c>
      <c r="E8" s="20">
        <v>5</v>
      </c>
      <c r="F8" s="20">
        <v>93</v>
      </c>
      <c r="G8" s="20">
        <v>3</v>
      </c>
      <c r="H8" s="20">
        <v>90</v>
      </c>
      <c r="I8" s="20">
        <v>5</v>
      </c>
      <c r="J8" s="20">
        <v>90</v>
      </c>
      <c r="K8" s="20">
        <v>6</v>
      </c>
      <c r="L8" s="20">
        <v>70</v>
      </c>
      <c r="M8" s="20">
        <v>6</v>
      </c>
      <c r="N8" s="20"/>
      <c r="O8" s="20"/>
      <c r="P8" s="20"/>
      <c r="Q8" s="24">
        <f>90*(B8*C8+D8*E8+F8*G8+N8*O8+H8*I8+J8*K8+L8*M8)/((C8+E8+G8+O8+I8+K8+M8)*100)+P8</f>
        <v>76.98461538461538</v>
      </c>
      <c r="R8" s="5"/>
    </row>
    <row r="9" spans="1:18" ht="26.25">
      <c r="A9" s="26" t="s">
        <v>23</v>
      </c>
      <c r="B9" s="20">
        <v>85</v>
      </c>
      <c r="C9" s="20">
        <v>1</v>
      </c>
      <c r="D9" s="20">
        <v>90</v>
      </c>
      <c r="E9" s="20">
        <v>5</v>
      </c>
      <c r="F9" s="20">
        <v>92</v>
      </c>
      <c r="G9" s="20">
        <v>3</v>
      </c>
      <c r="H9" s="20">
        <v>90</v>
      </c>
      <c r="I9" s="20">
        <v>5</v>
      </c>
      <c r="J9" s="20">
        <v>90</v>
      </c>
      <c r="K9" s="20">
        <v>6</v>
      </c>
      <c r="L9" s="20">
        <v>60</v>
      </c>
      <c r="M9" s="20">
        <v>6</v>
      </c>
      <c r="N9" s="20"/>
      <c r="O9" s="20"/>
      <c r="P9" s="20">
        <v>10</v>
      </c>
      <c r="Q9" s="24">
        <f>90*(B9*C9+D9*E9+F9*G9+N9*O9+H9*I9+J9*K9+L9*M9)/((C9+E9+G9+O9+I9+K9+M9)*100)+P9</f>
        <v>84.80384615384615</v>
      </c>
      <c r="R9" s="3"/>
    </row>
    <row r="10" spans="1:18" ht="12.75">
      <c r="A10" s="23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7">
        <f>AVERAGE(Q7:Q9)</f>
        <v>80.35000000000001</v>
      </c>
      <c r="R10" s="3"/>
    </row>
    <row r="11" spans="1:18" ht="12.75">
      <c r="A11" s="9" t="s">
        <v>6</v>
      </c>
      <c r="B11" s="9">
        <v>3</v>
      </c>
      <c r="C11" s="9">
        <f>B11*0.43</f>
        <v>1.29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N5:O5"/>
    <mergeCell ref="P5:P6"/>
    <mergeCell ref="Q5:Q6"/>
    <mergeCell ref="H5:I5"/>
    <mergeCell ref="J5:K5"/>
    <mergeCell ref="L5:M5"/>
    <mergeCell ref="A2:Q2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SheetLayoutView="100" zoomScalePageLayoutView="0" workbookViewId="0" topLeftCell="A1">
      <selection activeCell="R7" sqref="R7"/>
    </sheetView>
  </sheetViews>
  <sheetFormatPr defaultColWidth="9.00390625" defaultRowHeight="12.75"/>
  <cols>
    <col min="1" max="1" width="15.875" style="0" customWidth="1"/>
    <col min="2" max="2" width="8.375" style="0" customWidth="1"/>
    <col min="3" max="3" width="7.50390625" style="0" bestFit="1" customWidth="1"/>
    <col min="4" max="4" width="6.625" style="0" customWidth="1"/>
    <col min="5" max="11" width="7.125" style="0" customWidth="1"/>
    <col min="12" max="12" width="6.875" style="0" customWidth="1"/>
    <col min="13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6" t="s">
        <v>0</v>
      </c>
      <c r="B5" s="39" t="s">
        <v>105</v>
      </c>
      <c r="C5" s="39"/>
      <c r="D5" s="39" t="s">
        <v>103</v>
      </c>
      <c r="E5" s="39"/>
      <c r="F5" s="37" t="s">
        <v>104</v>
      </c>
      <c r="G5" s="38"/>
      <c r="H5" s="37" t="s">
        <v>106</v>
      </c>
      <c r="I5" s="38"/>
      <c r="J5" s="39" t="s">
        <v>107</v>
      </c>
      <c r="K5" s="39"/>
      <c r="L5" s="39"/>
      <c r="M5" s="39"/>
      <c r="N5" s="39"/>
      <c r="O5" s="39"/>
      <c r="P5" s="39" t="s">
        <v>8</v>
      </c>
      <c r="Q5" s="39" t="s">
        <v>1</v>
      </c>
      <c r="R5" s="3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5"/>
    </row>
    <row r="7" spans="1:18" s="11" customFormat="1" ht="26.25">
      <c r="A7" s="26" t="s">
        <v>26</v>
      </c>
      <c r="B7" s="19">
        <v>90</v>
      </c>
      <c r="C7" s="19">
        <v>1</v>
      </c>
      <c r="D7" s="19">
        <v>98</v>
      </c>
      <c r="E7" s="19">
        <v>4</v>
      </c>
      <c r="F7" s="19">
        <v>100</v>
      </c>
      <c r="G7" s="19">
        <v>4</v>
      </c>
      <c r="H7" s="19">
        <v>98</v>
      </c>
      <c r="I7" s="19">
        <v>3</v>
      </c>
      <c r="J7" s="19">
        <v>98</v>
      </c>
      <c r="K7" s="19">
        <v>4</v>
      </c>
      <c r="L7" s="19"/>
      <c r="M7" s="19"/>
      <c r="N7" s="19"/>
      <c r="O7" s="19"/>
      <c r="P7" s="19">
        <v>4</v>
      </c>
      <c r="Q7" s="24">
        <f>90*(B7*C7+D7*E7+L7*M7+N7*O7+F7*G7+H7*I7+J7*K7)/((C7+E7+M7+O7+G7+I7+K7)*100)+P7</f>
        <v>92.2</v>
      </c>
      <c r="R7" s="5"/>
    </row>
    <row r="8" spans="1:18" s="11" customFormat="1" ht="39">
      <c r="A8" s="26" t="s">
        <v>27</v>
      </c>
      <c r="B8" s="19">
        <v>70</v>
      </c>
      <c r="C8" s="19">
        <v>1</v>
      </c>
      <c r="D8" s="19">
        <v>80</v>
      </c>
      <c r="E8" s="19">
        <v>4</v>
      </c>
      <c r="F8" s="19">
        <v>69</v>
      </c>
      <c r="G8" s="19">
        <v>4</v>
      </c>
      <c r="H8" s="19">
        <v>89</v>
      </c>
      <c r="I8" s="19">
        <v>3</v>
      </c>
      <c r="J8" s="19">
        <v>82</v>
      </c>
      <c r="K8" s="19">
        <v>4</v>
      </c>
      <c r="L8" s="19"/>
      <c r="M8" s="19"/>
      <c r="N8" s="19"/>
      <c r="O8" s="19"/>
      <c r="P8" s="19"/>
      <c r="Q8" s="24">
        <f>90*(B8*C8+D8*E8+L8*M8+N8*O8+F8*G8+H8*I8+J8*K8)/((C8+E8+M8+O8+G8+I8+K8)*100)+P8</f>
        <v>70.93125</v>
      </c>
      <c r="R8" s="5"/>
    </row>
    <row r="9" spans="1:18" s="11" customFormat="1" ht="26.25">
      <c r="A9" s="26" t="s">
        <v>28</v>
      </c>
      <c r="B9" s="19">
        <v>90</v>
      </c>
      <c r="C9" s="19">
        <v>1</v>
      </c>
      <c r="D9" s="19">
        <v>86</v>
      </c>
      <c r="E9" s="19">
        <v>4</v>
      </c>
      <c r="F9" s="19">
        <v>83</v>
      </c>
      <c r="G9" s="19">
        <v>4</v>
      </c>
      <c r="H9" s="19">
        <v>92</v>
      </c>
      <c r="I9" s="19">
        <v>3</v>
      </c>
      <c r="J9" s="19">
        <v>84</v>
      </c>
      <c r="K9" s="19">
        <v>4</v>
      </c>
      <c r="L9" s="19"/>
      <c r="M9" s="19"/>
      <c r="N9" s="19"/>
      <c r="O9" s="19"/>
      <c r="P9" s="19"/>
      <c r="Q9" s="24">
        <f>90*(B9*C9+D9*E9+L9*M9+N9*O9+F9*G9+H9*I9+J9*K9)/((C9+E9+M9+O9+G9+I9+K9)*100)+P9</f>
        <v>77.5125</v>
      </c>
      <c r="R9" s="5"/>
    </row>
    <row r="10" spans="1:18" ht="12.75">
      <c r="A10" s="23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8">
        <f>AVERAGE(Q7:Q9)</f>
        <v>80.21458333333334</v>
      </c>
      <c r="R10" s="3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9" t="s">
        <v>6</v>
      </c>
      <c r="B12" s="9">
        <v>4</v>
      </c>
      <c r="C12" s="9">
        <f>B12*0.43</f>
        <v>1.72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mergeCells count="11">
    <mergeCell ref="J5:K5"/>
    <mergeCell ref="A2:Q2"/>
    <mergeCell ref="A5:A6"/>
    <mergeCell ref="B5:C5"/>
    <mergeCell ref="D5:E5"/>
    <mergeCell ref="L5:M5"/>
    <mergeCell ref="Q5:Q6"/>
    <mergeCell ref="N5:O5"/>
    <mergeCell ref="P5:P6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19"/>
  <sheetViews>
    <sheetView zoomScaleSheetLayoutView="130" zoomScalePageLayoutView="0" workbookViewId="0" topLeftCell="A1">
      <selection activeCell="S15" sqref="S15"/>
    </sheetView>
  </sheetViews>
  <sheetFormatPr defaultColWidth="9.00390625" defaultRowHeight="12.75"/>
  <cols>
    <col min="1" max="1" width="13.62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7" width="7.00390625" style="0" customWidth="1"/>
    <col min="8" max="8" width="6.50390625" style="0" customWidth="1"/>
    <col min="9" max="9" width="7.50390625" style="0" bestFit="1" customWidth="1"/>
    <col min="10" max="10" width="7.125" style="0" customWidth="1"/>
    <col min="11" max="11" width="7.625" style="0" customWidth="1"/>
    <col min="12" max="12" width="6.50390625" style="0" customWidth="1"/>
  </cols>
  <sheetData>
    <row r="2" spans="1:13" ht="17.2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6" t="s">
        <v>0</v>
      </c>
      <c r="B5" s="39" t="s">
        <v>79</v>
      </c>
      <c r="C5" s="39"/>
      <c r="D5" s="39" t="s">
        <v>75</v>
      </c>
      <c r="E5" s="39"/>
      <c r="F5" s="39" t="s">
        <v>108</v>
      </c>
      <c r="G5" s="39"/>
      <c r="H5" s="39" t="s">
        <v>77</v>
      </c>
      <c r="I5" s="39"/>
      <c r="J5" s="39" t="s">
        <v>78</v>
      </c>
      <c r="K5" s="39"/>
      <c r="L5" s="39" t="s">
        <v>8</v>
      </c>
      <c r="M5" s="39" t="s">
        <v>1</v>
      </c>
      <c r="N5" s="3"/>
    </row>
    <row r="6" spans="1:14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39"/>
      <c r="M6" s="39"/>
      <c r="N6" s="5"/>
    </row>
    <row r="7" spans="1:14" s="11" customFormat="1" ht="39">
      <c r="A7" s="21" t="s">
        <v>53</v>
      </c>
      <c r="B7" s="7">
        <v>75</v>
      </c>
      <c r="C7" s="7">
        <v>1</v>
      </c>
      <c r="D7" s="7">
        <v>71</v>
      </c>
      <c r="E7" s="7">
        <v>9</v>
      </c>
      <c r="F7" s="7">
        <v>89</v>
      </c>
      <c r="G7" s="7">
        <v>4</v>
      </c>
      <c r="H7" s="7">
        <v>84</v>
      </c>
      <c r="I7" s="7">
        <v>4</v>
      </c>
      <c r="J7" s="7">
        <v>79</v>
      </c>
      <c r="K7" s="7">
        <v>4</v>
      </c>
      <c r="L7" s="7"/>
      <c r="M7" s="8">
        <f>90*(B7*C7+D7*E7+F7*G7+H7*I7+J7*K7)/((C7+E7+G7+I7+K7)*100)+L7</f>
        <v>70.44545454545455</v>
      </c>
      <c r="N7" s="5"/>
    </row>
    <row r="8" spans="1:61" s="4" customFormat="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s="4" customFormat="1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3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9" t="s">
        <v>6</v>
      </c>
      <c r="B12" s="9">
        <v>1</v>
      </c>
      <c r="C12" s="9">
        <f>B12*0.43</f>
        <v>0.43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9">
    <mergeCell ref="A2:M2"/>
    <mergeCell ref="A5:A6"/>
    <mergeCell ref="B5:C5"/>
    <mergeCell ref="D5:E5"/>
    <mergeCell ref="F5:G5"/>
    <mergeCell ref="M5:M6"/>
    <mergeCell ref="H5:I5"/>
    <mergeCell ref="J5:K5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9"/>
  <sheetViews>
    <sheetView zoomScaleSheetLayoutView="130" zoomScalePageLayoutView="0" workbookViewId="0" topLeftCell="A1">
      <selection activeCell="T15" sqref="T15"/>
    </sheetView>
  </sheetViews>
  <sheetFormatPr defaultColWidth="9.00390625" defaultRowHeight="12.75"/>
  <cols>
    <col min="1" max="1" width="15.62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7" width="7.00390625" style="0" customWidth="1"/>
    <col min="8" max="10" width="6.50390625" style="0" customWidth="1"/>
    <col min="11" max="11" width="7.50390625" style="0" bestFit="1" customWidth="1"/>
    <col min="12" max="12" width="6.50390625" style="0" customWidth="1"/>
  </cols>
  <sheetData>
    <row r="2" spans="1:13" ht="17.2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6" t="s">
        <v>0</v>
      </c>
      <c r="B5" s="39" t="s">
        <v>109</v>
      </c>
      <c r="C5" s="39"/>
      <c r="D5" s="39" t="s">
        <v>55</v>
      </c>
      <c r="E5" s="39"/>
      <c r="F5" s="39" t="s">
        <v>54</v>
      </c>
      <c r="G5" s="39"/>
      <c r="H5" s="39" t="s">
        <v>110</v>
      </c>
      <c r="I5" s="39"/>
      <c r="J5" s="39"/>
      <c r="K5" s="39"/>
      <c r="L5" s="39" t="s">
        <v>8</v>
      </c>
      <c r="M5" s="39" t="s">
        <v>1</v>
      </c>
      <c r="N5" s="3"/>
    </row>
    <row r="6" spans="1:14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39"/>
      <c r="M6" s="39"/>
      <c r="N6" s="5"/>
    </row>
    <row r="7" spans="1:14" s="11" customFormat="1" ht="26.25">
      <c r="A7" s="26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4"/>
      <c r="N7" s="5"/>
    </row>
    <row r="8" spans="1:14" s="11" customFormat="1" ht="39">
      <c r="A8" s="26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4"/>
      <c r="N8" s="5"/>
    </row>
    <row r="9" spans="1:14" s="11" customFormat="1" ht="26.25">
      <c r="A9" s="26" t="s">
        <v>31</v>
      </c>
      <c r="B9" s="19">
        <v>90</v>
      </c>
      <c r="C9" s="19">
        <v>1</v>
      </c>
      <c r="D9" s="19">
        <v>99</v>
      </c>
      <c r="E9" s="19">
        <v>4</v>
      </c>
      <c r="F9" s="19">
        <v>92</v>
      </c>
      <c r="G9" s="19">
        <v>3</v>
      </c>
      <c r="H9" s="19">
        <v>90</v>
      </c>
      <c r="I9" s="19">
        <v>4</v>
      </c>
      <c r="J9" s="19"/>
      <c r="K9" s="19"/>
      <c r="L9" s="19"/>
      <c r="M9" s="24">
        <f>90*(B9*C9+D9*E9+F9*G9+H9*I9+J9*K9)/((C9+E9+G9+K9+I9)*100)+L9</f>
        <v>84.15</v>
      </c>
      <c r="N9" s="5"/>
    </row>
    <row r="10" spans="1:14" ht="12.75">
      <c r="A10" s="23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8"/>
      <c r="N10" s="3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9" t="s">
        <v>6</v>
      </c>
      <c r="B12" s="9">
        <v>3</v>
      </c>
      <c r="C12" s="9">
        <f>B12*0.43</f>
        <v>1.29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9">
    <mergeCell ref="A2:M2"/>
    <mergeCell ref="A5:A6"/>
    <mergeCell ref="B5:C5"/>
    <mergeCell ref="D5:E5"/>
    <mergeCell ref="F5:G5"/>
    <mergeCell ref="M5:M6"/>
    <mergeCell ref="L5:L6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N18"/>
  <sheetViews>
    <sheetView zoomScaleSheetLayoutView="130" zoomScalePageLayoutView="0" workbookViewId="0" topLeftCell="A1">
      <selection activeCell="N25" sqref="N25"/>
    </sheetView>
  </sheetViews>
  <sheetFormatPr defaultColWidth="9.00390625" defaultRowHeight="12.75"/>
  <cols>
    <col min="1" max="1" width="13.62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7" width="7.00390625" style="0" customWidth="1"/>
    <col min="8" max="8" width="6.50390625" style="0" customWidth="1"/>
    <col min="9" max="9" width="7.50390625" style="0" bestFit="1" customWidth="1"/>
    <col min="10" max="10" width="7.125" style="0" customWidth="1"/>
    <col min="11" max="11" width="7.625" style="0" customWidth="1"/>
    <col min="12" max="12" width="6.50390625" style="0" customWidth="1"/>
  </cols>
  <sheetData>
    <row r="2" spans="1:13" ht="17.2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6" t="s">
        <v>0</v>
      </c>
      <c r="B5" s="39" t="s">
        <v>112</v>
      </c>
      <c r="C5" s="39"/>
      <c r="D5" s="39" t="s">
        <v>113</v>
      </c>
      <c r="E5" s="39"/>
      <c r="F5" s="39" t="s">
        <v>111</v>
      </c>
      <c r="G5" s="39"/>
      <c r="H5" s="39"/>
      <c r="I5" s="39"/>
      <c r="J5" s="39"/>
      <c r="K5" s="39"/>
      <c r="L5" s="39" t="s">
        <v>8</v>
      </c>
      <c r="M5" s="39" t="s">
        <v>1</v>
      </c>
      <c r="N5" s="3"/>
    </row>
    <row r="6" spans="1:14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39"/>
      <c r="M6" s="39"/>
      <c r="N6" s="5"/>
    </row>
    <row r="7" spans="1:40" s="4" customFormat="1" ht="39">
      <c r="A7" s="21" t="s">
        <v>20</v>
      </c>
      <c r="B7" s="7">
        <v>74</v>
      </c>
      <c r="C7" s="7">
        <v>1</v>
      </c>
      <c r="D7" s="7">
        <v>70</v>
      </c>
      <c r="E7" s="7">
        <v>6</v>
      </c>
      <c r="F7" s="7">
        <v>83</v>
      </c>
      <c r="G7" s="7">
        <v>9</v>
      </c>
      <c r="H7" s="7"/>
      <c r="I7" s="7"/>
      <c r="J7" s="7"/>
      <c r="K7" s="7"/>
      <c r="L7" s="7"/>
      <c r="M7" s="8">
        <f>90*(B7*C7+D7*E7+F7*G7+H7*I7+J7*K7)/((C7+E7+G7+I7+K7)*100)+L7</f>
        <v>69.80625</v>
      </c>
      <c r="N7" s="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4" customFormat="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3"/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</row>
    <row r="11" spans="1:14" ht="12.75">
      <c r="A11" s="9" t="s">
        <v>6</v>
      </c>
      <c r="B11" s="9">
        <v>1</v>
      </c>
      <c r="C11" s="9">
        <f>B11*0.43</f>
        <v>0.43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heetProtection/>
  <mergeCells count="9">
    <mergeCell ref="A2:M2"/>
    <mergeCell ref="A5:A6"/>
    <mergeCell ref="B5:C5"/>
    <mergeCell ref="D5:E5"/>
    <mergeCell ref="F5:G5"/>
    <mergeCell ref="M5:M6"/>
    <mergeCell ref="H5:I5"/>
    <mergeCell ref="J5:K5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S7" sqref="S7"/>
    </sheetView>
  </sheetViews>
  <sheetFormatPr defaultColWidth="9.125" defaultRowHeight="12.75"/>
  <cols>
    <col min="1" max="1" width="17.125" style="12" bestFit="1" customWidth="1"/>
    <col min="2" max="2" width="5.625" style="12" bestFit="1" customWidth="1"/>
    <col min="3" max="3" width="6.625" style="12" bestFit="1" customWidth="1"/>
    <col min="4" max="4" width="5.625" style="12" bestFit="1" customWidth="1"/>
    <col min="5" max="5" width="8.50390625" style="12" customWidth="1"/>
    <col min="6" max="6" width="6.50390625" style="12" bestFit="1" customWidth="1"/>
    <col min="7" max="7" width="6.625" style="12" bestFit="1" customWidth="1"/>
    <col min="8" max="8" width="5.625" style="12" bestFit="1" customWidth="1"/>
    <col min="9" max="9" width="6.625" style="12" bestFit="1" customWidth="1"/>
    <col min="10" max="10" width="5.625" style="12" bestFit="1" customWidth="1"/>
    <col min="11" max="11" width="6.625" style="12" bestFit="1" customWidth="1"/>
    <col min="12" max="12" width="5.625" style="12" bestFit="1" customWidth="1"/>
    <col min="13" max="13" width="6.625" style="12" bestFit="1" customWidth="1"/>
    <col min="14" max="14" width="5.625" style="12" bestFit="1" customWidth="1"/>
    <col min="15" max="15" width="6.625" style="12" bestFit="1" customWidth="1"/>
    <col min="16" max="16" width="6.50390625" style="12" customWidth="1"/>
    <col min="17" max="16384" width="9.125" style="12" customWidth="1"/>
  </cols>
  <sheetData>
    <row r="2" spans="1:17" ht="17.25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4" customFormat="1" ht="9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70.5" customHeight="1">
      <c r="A5" s="36" t="s">
        <v>0</v>
      </c>
      <c r="B5" s="41" t="s">
        <v>114</v>
      </c>
      <c r="C5" s="41"/>
      <c r="D5" s="41" t="s">
        <v>115</v>
      </c>
      <c r="E5" s="41"/>
      <c r="F5" s="41" t="s">
        <v>116</v>
      </c>
      <c r="G5" s="41"/>
      <c r="H5" s="39" t="s">
        <v>117</v>
      </c>
      <c r="I5" s="39"/>
      <c r="J5" s="39"/>
      <c r="K5" s="39"/>
      <c r="L5" s="39"/>
      <c r="M5" s="39"/>
      <c r="N5" s="39"/>
      <c r="O5" s="39"/>
      <c r="P5" s="39" t="s">
        <v>8</v>
      </c>
      <c r="Q5" s="39" t="s">
        <v>1</v>
      </c>
      <c r="R5" s="15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16"/>
    </row>
    <row r="7" spans="1:18" s="17" customFormat="1" ht="26.25">
      <c r="A7" s="26" t="s">
        <v>57</v>
      </c>
      <c r="B7" s="20">
        <v>98</v>
      </c>
      <c r="C7" s="20">
        <v>1</v>
      </c>
      <c r="D7" s="20">
        <v>100</v>
      </c>
      <c r="E7" s="20">
        <v>3</v>
      </c>
      <c r="F7" s="20">
        <v>100</v>
      </c>
      <c r="G7" s="20">
        <v>6</v>
      </c>
      <c r="H7" s="19">
        <v>100</v>
      </c>
      <c r="I7" s="19">
        <v>5</v>
      </c>
      <c r="J7" s="19"/>
      <c r="K7" s="19"/>
      <c r="L7" s="19"/>
      <c r="M7" s="19"/>
      <c r="N7" s="19"/>
      <c r="O7" s="19"/>
      <c r="P7" s="19">
        <v>6</v>
      </c>
      <c r="Q7" s="24">
        <f>90*(B7*C7+D7*E7+F7*G7+H7*I7+J7*K7+L7*M7+N7*O7)/((C7+E7+G7+I7+K7+M7+O7)*100)+P7</f>
        <v>95.88</v>
      </c>
      <c r="R7" s="16"/>
    </row>
    <row r="8" spans="1:18" ht="26.25">
      <c r="A8" s="26" t="s">
        <v>58</v>
      </c>
      <c r="B8" s="20">
        <v>90</v>
      </c>
      <c r="C8" s="20">
        <v>1</v>
      </c>
      <c r="D8" s="20">
        <v>100</v>
      </c>
      <c r="E8" s="20">
        <v>3</v>
      </c>
      <c r="F8" s="20">
        <v>96</v>
      </c>
      <c r="G8" s="20">
        <v>6</v>
      </c>
      <c r="H8" s="19">
        <v>90</v>
      </c>
      <c r="I8" s="19">
        <v>5</v>
      </c>
      <c r="J8" s="19"/>
      <c r="K8" s="19"/>
      <c r="L8" s="19"/>
      <c r="M8" s="19"/>
      <c r="N8" s="19"/>
      <c r="O8" s="19"/>
      <c r="P8" s="19"/>
      <c r="Q8" s="24">
        <f>90*(B8*C8+D8*E8+F8*G8+H8*I8+J8*K8+L8*M8+N8*O8)/((C8+E8+G8+I8+K8+M8+O8)*100)+P8</f>
        <v>84.96</v>
      </c>
      <c r="R8" s="15"/>
    </row>
    <row r="9" spans="1:18" ht="12.75">
      <c r="A9" s="43" t="s">
        <v>24</v>
      </c>
      <c r="B9" s="44"/>
      <c r="C9" s="44"/>
      <c r="D9" s="44"/>
      <c r="E9" s="44"/>
      <c r="F9" s="44"/>
      <c r="G9" s="44"/>
      <c r="H9" s="19"/>
      <c r="I9" s="19"/>
      <c r="J9" s="19"/>
      <c r="K9" s="19"/>
      <c r="L9" s="19"/>
      <c r="M9" s="19"/>
      <c r="N9" s="19"/>
      <c r="O9" s="19"/>
      <c r="P9" s="19"/>
      <c r="Q9" s="45">
        <f>AVERAGE(Q7:Q8)</f>
        <v>90.41999999999999</v>
      </c>
      <c r="R9" s="15"/>
    </row>
    <row r="10" spans="1:18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5"/>
    </row>
    <row r="11" spans="1:18" ht="12.75">
      <c r="A11" s="9" t="s">
        <v>6</v>
      </c>
      <c r="B11" s="9">
        <v>2</v>
      </c>
      <c r="C11" s="9">
        <f>B11*0.43</f>
        <v>0.86</v>
      </c>
      <c r="D11" s="9"/>
      <c r="E11" s="9"/>
      <c r="F11" s="9"/>
      <c r="G11" s="9"/>
      <c r="H11" s="18"/>
      <c r="I11" s="18"/>
      <c r="J11" s="9"/>
      <c r="K11" s="9"/>
      <c r="L11" s="9"/>
      <c r="M11" s="9"/>
      <c r="N11" s="9"/>
      <c r="O11" s="9"/>
      <c r="P11" s="9"/>
      <c r="Q11" s="9"/>
      <c r="R11" s="15"/>
    </row>
    <row r="12" spans="1:18" ht="9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9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9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9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9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9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9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</sheetData>
  <sheetProtection/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PageLayoutView="0" workbookViewId="0" topLeftCell="A1">
      <selection activeCell="S7" sqref="S7:S11"/>
    </sheetView>
  </sheetViews>
  <sheetFormatPr defaultColWidth="9.125" defaultRowHeight="12.75"/>
  <cols>
    <col min="1" max="1" width="19.875" style="12" customWidth="1"/>
    <col min="2" max="2" width="9.125" style="12" customWidth="1"/>
    <col min="3" max="3" width="9.50390625" style="12" customWidth="1"/>
    <col min="4" max="4" width="5.625" style="12" bestFit="1" customWidth="1"/>
    <col min="5" max="5" width="8.50390625" style="12" customWidth="1"/>
    <col min="6" max="6" width="6.50390625" style="12" bestFit="1" customWidth="1"/>
    <col min="7" max="7" width="6.625" style="12" bestFit="1" customWidth="1"/>
    <col min="8" max="8" width="5.625" style="12" bestFit="1" customWidth="1"/>
    <col min="9" max="9" width="6.625" style="12" bestFit="1" customWidth="1"/>
    <col min="10" max="10" width="5.625" style="12" bestFit="1" customWidth="1"/>
    <col min="11" max="11" width="6.625" style="12" bestFit="1" customWidth="1"/>
    <col min="12" max="12" width="5.625" style="12" bestFit="1" customWidth="1"/>
    <col min="13" max="13" width="6.625" style="12" bestFit="1" customWidth="1"/>
    <col min="14" max="14" width="5.625" style="12" bestFit="1" customWidth="1"/>
    <col min="15" max="15" width="6.625" style="12" bestFit="1" customWidth="1"/>
    <col min="16" max="16" width="6.50390625" style="12" customWidth="1"/>
    <col min="17" max="16384" width="9.125" style="12" customWidth="1"/>
  </cols>
  <sheetData>
    <row r="2" spans="1:17" ht="17.2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4" customFormat="1" ht="9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70.5" customHeight="1">
      <c r="A5" s="36" t="s">
        <v>0</v>
      </c>
      <c r="B5" s="41" t="s">
        <v>118</v>
      </c>
      <c r="C5" s="41"/>
      <c r="D5" s="41" t="s">
        <v>115</v>
      </c>
      <c r="E5" s="41"/>
      <c r="F5" s="41" t="s">
        <v>119</v>
      </c>
      <c r="G5" s="41"/>
      <c r="H5" s="39" t="s">
        <v>120</v>
      </c>
      <c r="I5" s="39"/>
      <c r="J5" s="39"/>
      <c r="K5" s="39"/>
      <c r="L5" s="39"/>
      <c r="M5" s="39"/>
      <c r="N5" s="39"/>
      <c r="O5" s="39"/>
      <c r="P5" s="39" t="s">
        <v>8</v>
      </c>
      <c r="Q5" s="39" t="s">
        <v>1</v>
      </c>
      <c r="R5" s="15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16"/>
    </row>
    <row r="7" spans="1:18" s="17" customFormat="1" ht="26.25">
      <c r="A7" s="30" t="s">
        <v>60</v>
      </c>
      <c r="B7" s="20">
        <v>95</v>
      </c>
      <c r="C7" s="20">
        <v>1</v>
      </c>
      <c r="D7" s="20">
        <v>100</v>
      </c>
      <c r="E7" s="20">
        <v>3</v>
      </c>
      <c r="F7" s="20">
        <v>98</v>
      </c>
      <c r="G7" s="20">
        <v>6</v>
      </c>
      <c r="H7" s="19">
        <v>95</v>
      </c>
      <c r="I7" s="19">
        <v>5</v>
      </c>
      <c r="J7" s="19"/>
      <c r="K7" s="19"/>
      <c r="L7" s="19"/>
      <c r="M7" s="19"/>
      <c r="N7" s="19"/>
      <c r="O7" s="19"/>
      <c r="P7" s="19">
        <v>4</v>
      </c>
      <c r="Q7" s="24">
        <f>90*(B7*C7+D7*E7+F7*G7+H7*I7+J7*K7+L7*M7+N7*O7)/((C7+E7+G7+I7+K7+M7+O7)*100)+P7</f>
        <v>91.48</v>
      </c>
      <c r="R7" s="16"/>
    </row>
    <row r="8" spans="1:18" s="17" customFormat="1" ht="26.25">
      <c r="A8" s="30" t="s">
        <v>61</v>
      </c>
      <c r="B8" s="20">
        <v>75</v>
      </c>
      <c r="C8" s="20">
        <v>1</v>
      </c>
      <c r="D8" s="20">
        <v>74</v>
      </c>
      <c r="E8" s="20">
        <v>3</v>
      </c>
      <c r="F8" s="20">
        <v>77</v>
      </c>
      <c r="G8" s="20">
        <v>6</v>
      </c>
      <c r="H8" s="19">
        <v>79</v>
      </c>
      <c r="I8" s="19">
        <v>5</v>
      </c>
      <c r="J8" s="19"/>
      <c r="K8" s="19"/>
      <c r="L8" s="19"/>
      <c r="M8" s="19"/>
      <c r="N8" s="19"/>
      <c r="O8" s="19"/>
      <c r="P8" s="19"/>
      <c r="Q8" s="24">
        <f>90*(B8*C8+D8*E8+F8*G8+H8*I8+J8*K8+L8*M8+N8*O8)/((C8+E8+G8+I8+K8+M8+O8)*100)+P8</f>
        <v>69.24</v>
      </c>
      <c r="R8" s="16"/>
    </row>
    <row r="9" spans="1:18" s="17" customFormat="1" ht="26.25">
      <c r="A9" s="30" t="s">
        <v>62</v>
      </c>
      <c r="B9" s="20">
        <v>72</v>
      </c>
      <c r="C9" s="20">
        <v>1</v>
      </c>
      <c r="D9" s="20">
        <v>80</v>
      </c>
      <c r="E9" s="20">
        <v>3</v>
      </c>
      <c r="F9" s="20">
        <v>78</v>
      </c>
      <c r="G9" s="20">
        <v>6</v>
      </c>
      <c r="H9" s="19">
        <v>85</v>
      </c>
      <c r="I9" s="19">
        <v>5</v>
      </c>
      <c r="J9" s="19"/>
      <c r="K9" s="19"/>
      <c r="L9" s="19"/>
      <c r="M9" s="19"/>
      <c r="N9" s="19"/>
      <c r="O9" s="19"/>
      <c r="P9" s="19"/>
      <c r="Q9" s="24">
        <f>90*(B9*C9+D9*E9+F9*G9+H9*I9+J9*K9+L9*M9+N9*O9)/((C9+E9+G9+I9+K9+M9+O9)*100)+P9</f>
        <v>72.3</v>
      </c>
      <c r="R9" s="16"/>
    </row>
    <row r="10" spans="1:18" s="17" customFormat="1" ht="26.25">
      <c r="A10" s="26" t="s">
        <v>63</v>
      </c>
      <c r="B10" s="20">
        <v>95</v>
      </c>
      <c r="C10" s="20">
        <v>1</v>
      </c>
      <c r="D10" s="20">
        <v>94</v>
      </c>
      <c r="E10" s="20">
        <v>3</v>
      </c>
      <c r="F10" s="20">
        <v>92</v>
      </c>
      <c r="G10" s="20">
        <v>6</v>
      </c>
      <c r="H10" s="19">
        <v>92</v>
      </c>
      <c r="I10" s="19">
        <v>5</v>
      </c>
      <c r="J10" s="19"/>
      <c r="K10" s="19"/>
      <c r="L10" s="19"/>
      <c r="M10" s="19"/>
      <c r="N10" s="19"/>
      <c r="O10" s="19"/>
      <c r="P10" s="19"/>
      <c r="Q10" s="24">
        <f>90*(B10*C10+D10*E10+F10*G10+H10*I10+J10*K10+L10*M10+N10*O10)/((C10+E10+G10+I10+K10+M10+O10)*100)+P10</f>
        <v>83.34</v>
      </c>
      <c r="R10" s="16"/>
    </row>
    <row r="11" spans="1:19" ht="26.25">
      <c r="A11" s="26" t="s">
        <v>64</v>
      </c>
      <c r="B11" s="20">
        <v>95</v>
      </c>
      <c r="C11" s="20">
        <v>1</v>
      </c>
      <c r="D11" s="20">
        <v>70</v>
      </c>
      <c r="E11" s="20">
        <v>3</v>
      </c>
      <c r="F11" s="20">
        <v>95</v>
      </c>
      <c r="G11" s="20">
        <v>6</v>
      </c>
      <c r="H11" s="19">
        <v>90</v>
      </c>
      <c r="I11" s="19">
        <v>5</v>
      </c>
      <c r="J11" s="19"/>
      <c r="K11" s="19"/>
      <c r="L11" s="19"/>
      <c r="M11" s="19"/>
      <c r="N11" s="19"/>
      <c r="O11" s="19"/>
      <c r="P11" s="19"/>
      <c r="Q11" s="24">
        <f>90*(B11*C11+D11*E11+F11*G11+H11*I11+J11*K11+L11*M11+N11*O11)/((C11+E11+G11+I11+K11+M11+O11)*100)+P11</f>
        <v>79.5</v>
      </c>
      <c r="R11" s="15"/>
      <c r="S11" s="17"/>
    </row>
    <row r="12" spans="1:18" ht="12.75">
      <c r="A12" s="23" t="s">
        <v>24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28">
        <f>AVERAGE(Q7:Q11)</f>
        <v>79.172</v>
      </c>
      <c r="R12" s="15"/>
    </row>
    <row r="13" spans="1:18" ht="12" customHeight="1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8"/>
      <c r="R13" s="15"/>
    </row>
    <row r="14" spans="1:18" ht="12.75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8"/>
      <c r="R14" s="15"/>
    </row>
    <row r="15" spans="1:18" ht="12.75">
      <c r="A15" s="6"/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8"/>
      <c r="R15" s="15"/>
    </row>
    <row r="16" spans="1:18" ht="12.75">
      <c r="A16" s="6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8"/>
      <c r="R16" s="15"/>
    </row>
    <row r="17" spans="1:18" ht="12.75">
      <c r="A17" s="6"/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8"/>
      <c r="R17" s="15"/>
    </row>
    <row r="18" spans="1:1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5"/>
    </row>
    <row r="19" spans="1:18" ht="12.75">
      <c r="A19" s="9" t="s">
        <v>6</v>
      </c>
      <c r="B19" s="9">
        <v>5</v>
      </c>
      <c r="C19" s="9">
        <f>B19*0.43</f>
        <v>2.15</v>
      </c>
      <c r="D19" s="9"/>
      <c r="E19" s="9"/>
      <c r="F19" s="9"/>
      <c r="G19" s="9"/>
      <c r="H19" s="18"/>
      <c r="I19" s="18"/>
      <c r="J19" s="9"/>
      <c r="K19" s="9"/>
      <c r="L19" s="9"/>
      <c r="M19" s="9"/>
      <c r="N19" s="9"/>
      <c r="O19" s="9"/>
      <c r="P19" s="9"/>
      <c r="Q19" s="9"/>
      <c r="R19" s="15"/>
    </row>
    <row r="20" spans="1:18" ht="9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9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9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9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9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9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9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</sheetData>
  <sheetProtection/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PageLayoutView="0" workbookViewId="0" topLeftCell="A1">
      <selection activeCell="T22" sqref="T22"/>
    </sheetView>
  </sheetViews>
  <sheetFormatPr defaultColWidth="9.125" defaultRowHeight="12.75"/>
  <cols>
    <col min="1" max="1" width="28.00390625" style="12" customWidth="1"/>
    <col min="2" max="2" width="9.125" style="12" customWidth="1"/>
    <col min="3" max="3" width="9.50390625" style="12" customWidth="1"/>
    <col min="4" max="4" width="7.625" style="12" customWidth="1"/>
    <col min="5" max="5" width="8.50390625" style="12" customWidth="1"/>
    <col min="6" max="6" width="8.375" style="12" customWidth="1"/>
    <col min="7" max="7" width="6.625" style="12" bestFit="1" customWidth="1"/>
    <col min="8" max="8" width="5.625" style="12" bestFit="1" customWidth="1"/>
    <col min="9" max="9" width="6.625" style="12" bestFit="1" customWidth="1"/>
    <col min="10" max="10" width="5.625" style="12" bestFit="1" customWidth="1"/>
    <col min="11" max="11" width="6.625" style="12" bestFit="1" customWidth="1"/>
    <col min="12" max="12" width="5.625" style="12" bestFit="1" customWidth="1"/>
    <col min="13" max="13" width="6.625" style="12" bestFit="1" customWidth="1"/>
    <col min="14" max="14" width="5.625" style="12" bestFit="1" customWidth="1"/>
    <col min="15" max="15" width="6.625" style="12" bestFit="1" customWidth="1"/>
    <col min="16" max="16" width="6.50390625" style="12" customWidth="1"/>
    <col min="17" max="16384" width="9.125" style="12" customWidth="1"/>
  </cols>
  <sheetData>
    <row r="2" spans="1:17" ht="17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4" customFormat="1" ht="9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70.5" customHeight="1">
      <c r="A5" s="36" t="s">
        <v>0</v>
      </c>
      <c r="B5" s="41" t="s">
        <v>125</v>
      </c>
      <c r="C5" s="41"/>
      <c r="D5" s="41" t="s">
        <v>121</v>
      </c>
      <c r="E5" s="41"/>
      <c r="F5" s="41" t="s">
        <v>122</v>
      </c>
      <c r="G5" s="41"/>
      <c r="H5" s="39" t="s">
        <v>123</v>
      </c>
      <c r="I5" s="39"/>
      <c r="J5" s="39" t="s">
        <v>124</v>
      </c>
      <c r="K5" s="39"/>
      <c r="L5" s="39"/>
      <c r="M5" s="39"/>
      <c r="N5" s="39"/>
      <c r="O5" s="39"/>
      <c r="P5" s="39" t="s">
        <v>8</v>
      </c>
      <c r="Q5" s="39" t="s">
        <v>1</v>
      </c>
      <c r="R5" s="15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16"/>
    </row>
    <row r="7" spans="1:18" s="17" customFormat="1" ht="26.25">
      <c r="A7" s="30" t="s">
        <v>66</v>
      </c>
      <c r="B7" s="20">
        <v>95</v>
      </c>
      <c r="C7" s="20">
        <v>1</v>
      </c>
      <c r="D7" s="20">
        <v>98</v>
      </c>
      <c r="E7" s="20">
        <v>3</v>
      </c>
      <c r="F7" s="20">
        <v>96</v>
      </c>
      <c r="G7" s="20">
        <v>4</v>
      </c>
      <c r="H7" s="19">
        <v>95</v>
      </c>
      <c r="I7" s="19">
        <v>4</v>
      </c>
      <c r="J7" s="19">
        <v>98</v>
      </c>
      <c r="K7" s="19">
        <v>2</v>
      </c>
      <c r="L7" s="19"/>
      <c r="M7" s="19"/>
      <c r="N7" s="19"/>
      <c r="O7" s="19"/>
      <c r="P7" s="19"/>
      <c r="Q7" s="24">
        <f>90*(B7*C7+D7*E7+F7*G7+H7*I7+J7*K7+L7*M7+N7*O7)/((C7+E7+G7+I7+K7+M7+O7)*100)+P7</f>
        <v>86.72142857142858</v>
      </c>
      <c r="R7" s="16"/>
    </row>
    <row r="8" spans="1:18" s="17" customFormat="1" ht="12" customHeight="1">
      <c r="A8" s="26" t="s">
        <v>67</v>
      </c>
      <c r="B8" s="20">
        <v>95</v>
      </c>
      <c r="C8" s="20">
        <v>1</v>
      </c>
      <c r="D8" s="20">
        <v>98</v>
      </c>
      <c r="E8" s="20">
        <v>3</v>
      </c>
      <c r="F8" s="20">
        <v>98</v>
      </c>
      <c r="G8" s="20">
        <v>4</v>
      </c>
      <c r="H8" s="19">
        <v>95</v>
      </c>
      <c r="I8" s="19">
        <v>4</v>
      </c>
      <c r="J8" s="19">
        <v>98</v>
      </c>
      <c r="K8" s="19">
        <v>2</v>
      </c>
      <c r="L8" s="19"/>
      <c r="M8" s="19"/>
      <c r="N8" s="19"/>
      <c r="O8" s="19"/>
      <c r="P8" s="19"/>
      <c r="Q8" s="24">
        <f>90*(B8*C8+D8*E8+F8*G8+H8*I8+J8*K8+L8*M8+N8*O8)/((C8+E8+G8+I8+K8+M8+O8)*100)+P8</f>
        <v>87.23571428571428</v>
      </c>
      <c r="R8" s="16"/>
    </row>
    <row r="9" spans="1:18" s="17" customFormat="1" ht="26.25">
      <c r="A9" s="34" t="s">
        <v>68</v>
      </c>
      <c r="B9" s="20">
        <v>95</v>
      </c>
      <c r="C9" s="20">
        <v>1</v>
      </c>
      <c r="D9" s="20">
        <v>95</v>
      </c>
      <c r="E9" s="20">
        <v>3</v>
      </c>
      <c r="F9" s="20">
        <v>98</v>
      </c>
      <c r="G9" s="20">
        <v>4</v>
      </c>
      <c r="H9" s="19">
        <v>95</v>
      </c>
      <c r="I9" s="19">
        <v>4</v>
      </c>
      <c r="J9" s="19">
        <v>97</v>
      </c>
      <c r="K9" s="19">
        <v>2</v>
      </c>
      <c r="L9" s="19"/>
      <c r="M9" s="19"/>
      <c r="N9" s="19"/>
      <c r="O9" s="19"/>
      <c r="P9" s="19"/>
      <c r="Q9" s="24">
        <f>90*(B9*C9+D9*E9+F9*G9+H9*I9+J9*K9+L9*M9+N9*O9)/((C9+E9+G9+I9+K9+M9+O9)*100)+P9</f>
        <v>86.52857142857142</v>
      </c>
      <c r="R9" s="16"/>
    </row>
    <row r="10" spans="1:18" s="17" customFormat="1" ht="12.75">
      <c r="A10" s="34" t="s">
        <v>69</v>
      </c>
      <c r="B10" s="20">
        <v>95</v>
      </c>
      <c r="C10" s="20">
        <v>1</v>
      </c>
      <c r="D10" s="20">
        <v>95</v>
      </c>
      <c r="E10" s="20">
        <v>3</v>
      </c>
      <c r="F10" s="20">
        <v>96</v>
      </c>
      <c r="G10" s="20">
        <v>4</v>
      </c>
      <c r="H10" s="19">
        <v>95</v>
      </c>
      <c r="I10" s="19">
        <v>4</v>
      </c>
      <c r="J10" s="19">
        <v>97</v>
      </c>
      <c r="K10" s="19">
        <v>2</v>
      </c>
      <c r="L10" s="19"/>
      <c r="M10" s="19"/>
      <c r="N10" s="19"/>
      <c r="O10" s="19"/>
      <c r="P10" s="19"/>
      <c r="Q10" s="24">
        <f>90*(B10*C10+D10*E10+F10*G10+H10*I10+J10*K10+L10*M10+N10*O10)/((C10+E10+G10+I10+K10+M10+O10)*100)+P10</f>
        <v>86.01428571428572</v>
      </c>
      <c r="R10" s="16"/>
    </row>
    <row r="11" spans="1:18" ht="12.75">
      <c r="A11" s="34" t="s">
        <v>70</v>
      </c>
      <c r="B11" s="20">
        <v>95</v>
      </c>
      <c r="C11" s="20">
        <v>1</v>
      </c>
      <c r="D11" s="20">
        <v>80</v>
      </c>
      <c r="E11" s="20">
        <v>3</v>
      </c>
      <c r="F11" s="20">
        <v>84</v>
      </c>
      <c r="G11" s="20">
        <v>4</v>
      </c>
      <c r="H11" s="19">
        <v>68</v>
      </c>
      <c r="I11" s="19">
        <v>4</v>
      </c>
      <c r="J11" s="19">
        <v>81</v>
      </c>
      <c r="K11" s="19">
        <v>2</v>
      </c>
      <c r="L11" s="19"/>
      <c r="M11" s="19"/>
      <c r="N11" s="19"/>
      <c r="O11" s="19"/>
      <c r="P11" s="19"/>
      <c r="Q11" s="42">
        <f>90*(B11*C11+D11*E11+F11*G11+H11*I11+J11*K11+L11*M11+N11*O11)/((C11+E11+G11+I11+K11+M11+O11)*100)+P11</f>
        <v>71.03571428571429</v>
      </c>
      <c r="R11" s="15"/>
    </row>
    <row r="12" spans="1:18" ht="12.75">
      <c r="A12" s="23" t="s">
        <v>24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25"/>
      <c r="R12" s="15"/>
    </row>
    <row r="13" spans="1:18" ht="12" customHeight="1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8"/>
      <c r="R13" s="15"/>
    </row>
    <row r="14" spans="1:18" ht="12.75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8"/>
      <c r="R14" s="15"/>
    </row>
    <row r="15" spans="1:18" ht="12.75">
      <c r="A15" s="6"/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8"/>
      <c r="R15" s="15"/>
    </row>
    <row r="16" spans="1:18" ht="12.75">
      <c r="A16" s="6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8"/>
      <c r="R16" s="15"/>
    </row>
    <row r="17" spans="1:18" ht="12.75">
      <c r="A17" s="6"/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8"/>
      <c r="R17" s="15"/>
    </row>
    <row r="18" spans="1:1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5"/>
    </row>
    <row r="19" spans="1:18" ht="12.75">
      <c r="A19" s="9" t="s">
        <v>6</v>
      </c>
      <c r="B19" s="9">
        <v>10</v>
      </c>
      <c r="C19" s="9">
        <f>B19*0.43</f>
        <v>4.3</v>
      </c>
      <c r="D19" s="9"/>
      <c r="E19" s="9"/>
      <c r="F19" s="9"/>
      <c r="G19" s="9"/>
      <c r="H19" s="18"/>
      <c r="I19" s="18"/>
      <c r="J19" s="9"/>
      <c r="K19" s="9"/>
      <c r="L19" s="9"/>
      <c r="M19" s="9"/>
      <c r="N19" s="9"/>
      <c r="O19" s="9"/>
      <c r="P19" s="9"/>
      <c r="Q19" s="9"/>
      <c r="R19" s="15"/>
    </row>
    <row r="20" spans="1:18" ht="9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9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9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9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9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9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9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</sheetData>
  <sheetProtection/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36" t="s">
        <v>0</v>
      </c>
      <c r="B5" s="37" t="s">
        <v>3</v>
      </c>
      <c r="C5" s="38"/>
      <c r="D5" s="39" t="s">
        <v>14</v>
      </c>
      <c r="E5" s="39"/>
      <c r="F5" s="39" t="s">
        <v>71</v>
      </c>
      <c r="G5" s="39"/>
      <c r="H5" s="37" t="s">
        <v>72</v>
      </c>
      <c r="I5" s="38"/>
      <c r="J5" s="39" t="s">
        <v>73</v>
      </c>
      <c r="K5" s="39"/>
      <c r="L5" s="39" t="s">
        <v>74</v>
      </c>
      <c r="M5" s="39"/>
      <c r="N5" s="39" t="s">
        <v>8</v>
      </c>
      <c r="O5" s="39" t="s">
        <v>1</v>
      </c>
      <c r="P5" s="3"/>
    </row>
    <row r="6" spans="1:16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39"/>
      <c r="O6" s="39"/>
      <c r="P6" s="5"/>
    </row>
    <row r="7" spans="1:16" s="11" customFormat="1" ht="26.25">
      <c r="A7" s="30" t="s">
        <v>33</v>
      </c>
      <c r="B7" s="20">
        <v>75</v>
      </c>
      <c r="C7" s="20">
        <v>5</v>
      </c>
      <c r="D7" s="20">
        <v>97</v>
      </c>
      <c r="E7" s="20">
        <v>4</v>
      </c>
      <c r="F7" s="20">
        <v>100</v>
      </c>
      <c r="G7" s="20">
        <v>5</v>
      </c>
      <c r="H7" s="20">
        <v>92</v>
      </c>
      <c r="I7" s="20">
        <v>5</v>
      </c>
      <c r="J7" s="20">
        <v>90</v>
      </c>
      <c r="K7" s="20">
        <v>1</v>
      </c>
      <c r="L7" s="20">
        <v>90</v>
      </c>
      <c r="M7" s="20">
        <v>3</v>
      </c>
      <c r="N7" s="20">
        <v>10</v>
      </c>
      <c r="O7" s="24">
        <f>90*(B7*C7+D7*E7+F7*G7+L7*M7+H7*I7+J7*K7)/((C7+E7+G7+M7+I7+K7)*100)+N7</f>
        <v>91.50869565217391</v>
      </c>
      <c r="P7" s="5"/>
    </row>
    <row r="8" spans="1:16" s="11" customFormat="1" ht="26.25">
      <c r="A8" s="30" t="s">
        <v>34</v>
      </c>
      <c r="B8" s="20">
        <v>83</v>
      </c>
      <c r="C8" s="20">
        <v>5</v>
      </c>
      <c r="D8" s="20">
        <v>98</v>
      </c>
      <c r="E8" s="20">
        <v>4</v>
      </c>
      <c r="F8" s="20">
        <v>99</v>
      </c>
      <c r="G8" s="20">
        <v>5</v>
      </c>
      <c r="H8" s="20">
        <v>91</v>
      </c>
      <c r="I8" s="20">
        <v>5</v>
      </c>
      <c r="J8" s="20">
        <v>67</v>
      </c>
      <c r="K8" s="20">
        <v>1</v>
      </c>
      <c r="L8" s="20">
        <v>85</v>
      </c>
      <c r="M8" s="20">
        <v>3</v>
      </c>
      <c r="N8" s="20"/>
      <c r="O8" s="24">
        <f>90*(B8*C8+D8*E8+F8*G8+L8*M8+H8*I8+J8*K8)/((C8+E8+G8+M8+I8+K8)*100)+N8</f>
        <v>81.35217391304347</v>
      </c>
      <c r="P8" s="5"/>
    </row>
    <row r="9" spans="1:16" s="11" customFormat="1" ht="26.25">
      <c r="A9" s="30" t="s">
        <v>35</v>
      </c>
      <c r="B9" s="20">
        <v>62</v>
      </c>
      <c r="C9" s="20">
        <v>5</v>
      </c>
      <c r="D9" s="20">
        <v>60</v>
      </c>
      <c r="E9" s="20">
        <v>4</v>
      </c>
      <c r="F9" s="20">
        <v>94</v>
      </c>
      <c r="G9" s="20">
        <v>5</v>
      </c>
      <c r="H9" s="20">
        <v>60</v>
      </c>
      <c r="I9" s="20">
        <v>5</v>
      </c>
      <c r="J9" s="20">
        <v>65</v>
      </c>
      <c r="K9" s="20">
        <v>1</v>
      </c>
      <c r="L9" s="20">
        <v>68</v>
      </c>
      <c r="M9" s="20">
        <v>3</v>
      </c>
      <c r="N9" s="20"/>
      <c r="O9" s="24">
        <f>90*(B9*C9+D9*E9+F9*G9+L9*M9+H9*I9+J9*K9)/((C9+E9+G9+M9+I9+K9)*100)+N9</f>
        <v>62.178260869565214</v>
      </c>
      <c r="P9" s="5"/>
    </row>
    <row r="10" spans="1:16" ht="12.75">
      <c r="A10" s="23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8">
        <f>AVERAGE(O7:O9)</f>
        <v>78.3463768115942</v>
      </c>
      <c r="P10" s="3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</row>
    <row r="12" spans="1:16" ht="12.75">
      <c r="A12" s="9" t="s">
        <v>6</v>
      </c>
      <c r="B12" s="9">
        <v>3</v>
      </c>
      <c r="C12" s="9">
        <f>B12*0.43</f>
        <v>1.29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A7" sqref="A7:O8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36" t="s">
        <v>0</v>
      </c>
      <c r="B5" s="39" t="s">
        <v>3</v>
      </c>
      <c r="C5" s="39"/>
      <c r="D5" s="39" t="s">
        <v>14</v>
      </c>
      <c r="E5" s="39"/>
      <c r="F5" s="39" t="s">
        <v>71</v>
      </c>
      <c r="G5" s="39"/>
      <c r="H5" s="37" t="s">
        <v>72</v>
      </c>
      <c r="I5" s="38"/>
      <c r="J5" s="39" t="s">
        <v>73</v>
      </c>
      <c r="K5" s="39"/>
      <c r="L5" s="39" t="s">
        <v>74</v>
      </c>
      <c r="M5" s="39"/>
      <c r="N5" s="39" t="s">
        <v>8</v>
      </c>
      <c r="O5" s="39" t="s">
        <v>1</v>
      </c>
      <c r="P5" s="3"/>
    </row>
    <row r="6" spans="1:16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39"/>
      <c r="O6" s="39"/>
      <c r="P6" s="5"/>
    </row>
    <row r="7" spans="1:16" s="11" customFormat="1" ht="26.25">
      <c r="A7" s="30" t="s">
        <v>37</v>
      </c>
      <c r="B7" s="20">
        <v>93</v>
      </c>
      <c r="C7" s="20">
        <v>5</v>
      </c>
      <c r="D7" s="20">
        <v>100</v>
      </c>
      <c r="E7" s="20">
        <v>4</v>
      </c>
      <c r="F7" s="20">
        <v>99</v>
      </c>
      <c r="G7" s="20">
        <v>5</v>
      </c>
      <c r="H7" s="20">
        <v>95</v>
      </c>
      <c r="I7" s="20">
        <v>5</v>
      </c>
      <c r="J7" s="20">
        <v>70</v>
      </c>
      <c r="K7" s="20">
        <v>1</v>
      </c>
      <c r="L7" s="20">
        <v>95</v>
      </c>
      <c r="M7" s="20">
        <v>3</v>
      </c>
      <c r="N7" s="20">
        <v>7</v>
      </c>
      <c r="O7" s="42">
        <f>90*(B7*C7+D7*E7+F7*G7+L7*M7+H7*I7+J7*K7)/((C7+E7+G7+M7+I7+K7)*100)+N7</f>
        <v>92.69565217391305</v>
      </c>
      <c r="P7" s="5"/>
    </row>
    <row r="8" spans="1:16" s="11" customFormat="1" ht="26.25">
      <c r="A8" s="30" t="s">
        <v>38</v>
      </c>
      <c r="B8" s="20">
        <v>72</v>
      </c>
      <c r="C8" s="20">
        <v>5</v>
      </c>
      <c r="D8" s="20">
        <v>69</v>
      </c>
      <c r="E8" s="20">
        <v>4</v>
      </c>
      <c r="F8" s="20">
        <v>93</v>
      </c>
      <c r="G8" s="20">
        <v>5</v>
      </c>
      <c r="H8" s="20">
        <v>93</v>
      </c>
      <c r="I8" s="20">
        <v>5</v>
      </c>
      <c r="J8" s="20">
        <v>90</v>
      </c>
      <c r="K8" s="20">
        <v>1</v>
      </c>
      <c r="L8" s="20">
        <v>73</v>
      </c>
      <c r="M8" s="20">
        <v>3</v>
      </c>
      <c r="N8" s="20"/>
      <c r="O8" s="24">
        <f>90*(B8*C8+D8*E8+F8*G8+L8*M8+H8*I8+J8*K8)/((C8+E8+G8+M8+I8+K8)*100)+N8</f>
        <v>73.3695652173913</v>
      </c>
      <c r="P8" s="5"/>
    </row>
    <row r="9" spans="1:16" s="11" customFormat="1" ht="12.75">
      <c r="A9" s="2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4"/>
      <c r="P9" s="5"/>
    </row>
    <row r="10" spans="1:16" ht="12.75">
      <c r="A10" s="23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8">
        <f>AVERAGE(O7:O8)</f>
        <v>83.03260869565217</v>
      </c>
      <c r="P10" s="3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</row>
    <row r="12" spans="1:16" ht="12.75">
      <c r="A12" s="9" t="s">
        <v>6</v>
      </c>
      <c r="B12" s="9">
        <v>2</v>
      </c>
      <c r="C12" s="9">
        <f>B12*0.43</f>
        <v>0.86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6" t="s">
        <v>0</v>
      </c>
      <c r="B5" s="39" t="s">
        <v>75</v>
      </c>
      <c r="C5" s="39"/>
      <c r="D5" s="39" t="s">
        <v>76</v>
      </c>
      <c r="E5" s="39"/>
      <c r="F5" s="39" t="s">
        <v>77</v>
      </c>
      <c r="G5" s="39"/>
      <c r="H5" s="37" t="s">
        <v>78</v>
      </c>
      <c r="I5" s="38"/>
      <c r="J5" s="39" t="s">
        <v>79</v>
      </c>
      <c r="K5" s="39"/>
      <c r="L5" s="39" t="s">
        <v>80</v>
      </c>
      <c r="M5" s="39"/>
      <c r="N5" s="39" t="s">
        <v>51</v>
      </c>
      <c r="O5" s="39"/>
      <c r="P5" s="39" t="s">
        <v>8</v>
      </c>
      <c r="Q5" s="39" t="s">
        <v>1</v>
      </c>
      <c r="R5" s="3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5"/>
    </row>
    <row r="7" spans="1:18" s="11" customFormat="1" ht="26.25">
      <c r="A7" s="30" t="s">
        <v>40</v>
      </c>
      <c r="B7" s="20">
        <v>90</v>
      </c>
      <c r="C7" s="20">
        <v>3</v>
      </c>
      <c r="D7" s="20">
        <v>70</v>
      </c>
      <c r="E7" s="20">
        <v>4</v>
      </c>
      <c r="F7" s="20">
        <v>93</v>
      </c>
      <c r="G7" s="20">
        <v>4</v>
      </c>
      <c r="H7" s="20">
        <v>98</v>
      </c>
      <c r="I7" s="20">
        <v>4</v>
      </c>
      <c r="J7" s="20">
        <v>90</v>
      </c>
      <c r="K7" s="20">
        <v>1</v>
      </c>
      <c r="L7" s="20">
        <v>90</v>
      </c>
      <c r="M7" s="20">
        <v>4</v>
      </c>
      <c r="N7" s="20">
        <v>98</v>
      </c>
      <c r="O7" s="20">
        <v>4</v>
      </c>
      <c r="P7" s="20"/>
      <c r="Q7" s="24">
        <f>90*(B7*C7+D7*E7+F7*G7+N7*O7+H7*I7+J7*K7+L7*M7)/((C7+E7+G7+O7+I7+K7+M7)*100)+P7</f>
        <v>80.85</v>
      </c>
      <c r="R7" s="5"/>
    </row>
    <row r="8" spans="1:18" s="11" customFormat="1" ht="12.75">
      <c r="A8" s="2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4"/>
      <c r="R8" s="5"/>
    </row>
    <row r="9" spans="1:18" ht="12.75">
      <c r="A9" s="23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8">
        <f>AVERAGE(Q7:Q7)</f>
        <v>80.85</v>
      </c>
      <c r="R9" s="3"/>
    </row>
    <row r="10" spans="1:18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"/>
    </row>
    <row r="11" spans="1:18" ht="12.75">
      <c r="A11" s="9" t="s">
        <v>6</v>
      </c>
      <c r="B11" s="9">
        <v>2</v>
      </c>
      <c r="C11" s="9">
        <f>B11*0.43</f>
        <v>0.86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Q5:Q6"/>
    <mergeCell ref="L5:M5"/>
    <mergeCell ref="A2:Q2"/>
    <mergeCell ref="A5:A6"/>
    <mergeCell ref="B5:C5"/>
    <mergeCell ref="D5:E5"/>
    <mergeCell ref="F5:G5"/>
    <mergeCell ref="H5:I5"/>
    <mergeCell ref="J5:K5"/>
    <mergeCell ref="N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36" t="s">
        <v>0</v>
      </c>
      <c r="B5" s="39" t="s">
        <v>44</v>
      </c>
      <c r="C5" s="39"/>
      <c r="D5" s="39" t="s">
        <v>3</v>
      </c>
      <c r="E5" s="39"/>
      <c r="F5" s="39" t="s">
        <v>71</v>
      </c>
      <c r="G5" s="39"/>
      <c r="H5" s="37" t="s">
        <v>74</v>
      </c>
      <c r="I5" s="38"/>
      <c r="J5" s="39"/>
      <c r="K5" s="39"/>
      <c r="L5" s="39"/>
      <c r="M5" s="39"/>
      <c r="N5" s="39" t="s">
        <v>8</v>
      </c>
      <c r="O5" s="39" t="s">
        <v>1</v>
      </c>
      <c r="P5" s="3"/>
    </row>
    <row r="6" spans="1:16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39"/>
      <c r="O6" s="39"/>
      <c r="P6" s="5"/>
    </row>
    <row r="7" spans="1:16" s="11" customFormat="1" ht="26.25">
      <c r="A7" s="30" t="s">
        <v>42</v>
      </c>
      <c r="B7" s="20">
        <v>100</v>
      </c>
      <c r="C7" s="20">
        <v>5</v>
      </c>
      <c r="D7" s="20">
        <v>91</v>
      </c>
      <c r="E7" s="20">
        <v>5</v>
      </c>
      <c r="F7" s="20">
        <v>89</v>
      </c>
      <c r="G7" s="20">
        <v>5</v>
      </c>
      <c r="H7" s="20">
        <v>90</v>
      </c>
      <c r="I7" s="20">
        <v>3</v>
      </c>
      <c r="J7" s="20"/>
      <c r="K7" s="20"/>
      <c r="L7" s="20"/>
      <c r="M7" s="20"/>
      <c r="N7" s="20"/>
      <c r="O7" s="24">
        <f>90*(B7*C7+D7*E7+F7*G7+L7*M7+H7*I7+J7*K7)/((C7+E7+G7+M7+I7+K7)*100)+N7</f>
        <v>83.5</v>
      </c>
      <c r="P7" s="5"/>
    </row>
    <row r="8" spans="1:16" s="11" customFormat="1" ht="26.25">
      <c r="A8" s="30" t="s">
        <v>43</v>
      </c>
      <c r="B8" s="20">
        <v>64</v>
      </c>
      <c r="C8" s="20">
        <v>5</v>
      </c>
      <c r="D8" s="20">
        <v>91</v>
      </c>
      <c r="E8" s="20">
        <v>5</v>
      </c>
      <c r="F8" s="20">
        <v>95</v>
      </c>
      <c r="G8" s="20">
        <v>5</v>
      </c>
      <c r="H8" s="20">
        <v>65</v>
      </c>
      <c r="I8" s="20">
        <v>3</v>
      </c>
      <c r="J8" s="20"/>
      <c r="K8" s="20"/>
      <c r="L8" s="20"/>
      <c r="M8" s="20"/>
      <c r="N8" s="20"/>
      <c r="O8" s="24">
        <f>90*(B8*C8+D8*E8+F8*G8+L8*M8+H8*I8+J8*K8)/((C8+E8+G8+M8+I8+K8)*100)+N8</f>
        <v>72.25</v>
      </c>
      <c r="P8" s="5"/>
    </row>
    <row r="9" spans="1:16" ht="12.75">
      <c r="A9" s="23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8">
        <f>AVERAGE(O7:O8)</f>
        <v>77.875</v>
      </c>
      <c r="P9" s="3"/>
    </row>
    <row r="10" spans="1:1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"/>
    </row>
    <row r="11" spans="1:16" ht="12.75">
      <c r="A11" s="9" t="s">
        <v>6</v>
      </c>
      <c r="B11" s="9">
        <v>3</v>
      </c>
      <c r="C11" s="9">
        <f>B11*0.43</f>
        <v>1.29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7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36" t="s">
        <v>0</v>
      </c>
      <c r="B5" s="39" t="s">
        <v>82</v>
      </c>
      <c r="C5" s="39"/>
      <c r="D5" s="39" t="s">
        <v>45</v>
      </c>
      <c r="E5" s="39"/>
      <c r="F5" s="39" t="s">
        <v>83</v>
      </c>
      <c r="G5" s="39"/>
      <c r="H5" s="37" t="s">
        <v>84</v>
      </c>
      <c r="I5" s="38"/>
      <c r="J5" s="39" t="s">
        <v>85</v>
      </c>
      <c r="K5" s="39"/>
      <c r="L5" s="39"/>
      <c r="M5" s="39"/>
      <c r="N5" s="39" t="s">
        <v>8</v>
      </c>
      <c r="O5" s="39" t="s">
        <v>1</v>
      </c>
      <c r="P5" s="3"/>
    </row>
    <row r="6" spans="1:16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39"/>
      <c r="O6" s="39"/>
      <c r="P6" s="5"/>
    </row>
    <row r="7" spans="1:16" s="11" customFormat="1" ht="26.25">
      <c r="A7" s="30" t="s">
        <v>47</v>
      </c>
      <c r="B7" s="20">
        <v>90</v>
      </c>
      <c r="C7" s="20">
        <v>5</v>
      </c>
      <c r="D7" s="20">
        <v>60</v>
      </c>
      <c r="E7" s="20">
        <v>5</v>
      </c>
      <c r="F7" s="20">
        <v>60</v>
      </c>
      <c r="G7" s="20">
        <v>6</v>
      </c>
      <c r="H7" s="20">
        <v>68</v>
      </c>
      <c r="I7" s="20">
        <v>6</v>
      </c>
      <c r="J7" s="20">
        <v>90</v>
      </c>
      <c r="K7" s="20">
        <v>1</v>
      </c>
      <c r="L7" s="20"/>
      <c r="M7" s="20"/>
      <c r="N7" s="20"/>
      <c r="O7" s="24">
        <f>90*(B7*C7+D7*E7+F7*G7+L7*M7+H7*I7+J7*K7)/((C7+E7+G7+M7+I7+K7)*100)+N7</f>
        <v>62.92173913043478</v>
      </c>
      <c r="P7" s="5"/>
    </row>
    <row r="8" spans="1:16" ht="12.75">
      <c r="A8" s="23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8">
        <f>AVERAGE(O7:O7)</f>
        <v>62.92173913043478</v>
      </c>
      <c r="P8" s="3"/>
    </row>
    <row r="9" spans="1:16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"/>
    </row>
    <row r="10" spans="1:16" ht="12.75">
      <c r="A10" s="9" t="s">
        <v>6</v>
      </c>
      <c r="B10" s="9">
        <v>3</v>
      </c>
      <c r="C10" s="9">
        <f>B10*0.43</f>
        <v>1.29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6" t="s">
        <v>0</v>
      </c>
      <c r="B5" s="37" t="s">
        <v>12</v>
      </c>
      <c r="C5" s="38"/>
      <c r="D5" s="39" t="s">
        <v>71</v>
      </c>
      <c r="E5" s="39"/>
      <c r="F5" s="39" t="s">
        <v>86</v>
      </c>
      <c r="G5" s="39"/>
      <c r="H5" s="39" t="s">
        <v>87</v>
      </c>
      <c r="I5" s="39"/>
      <c r="J5" s="39" t="s">
        <v>96</v>
      </c>
      <c r="K5" s="39"/>
      <c r="L5" s="39" t="s">
        <v>74</v>
      </c>
      <c r="M5" s="39"/>
      <c r="N5" s="39" t="s">
        <v>97</v>
      </c>
      <c r="O5" s="39"/>
      <c r="P5" s="39" t="s">
        <v>8</v>
      </c>
      <c r="Q5" s="39" t="s">
        <v>1</v>
      </c>
      <c r="R5" s="3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5"/>
    </row>
    <row r="7" spans="1:18" s="11" customFormat="1" ht="39">
      <c r="A7" s="33" t="s">
        <v>49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5" t="e">
        <f>90*(B7*C7+D7*E7+F7*G7+N7*O7+H7*I7+J7*K7+L7*M7)/((C7+E7+G7+O7+I7+K7+M7)*100)+P7</f>
        <v>#DIV/0!</v>
      </c>
      <c r="R7" s="5"/>
    </row>
    <row r="8" spans="1:18" s="11" customFormat="1" ht="12.75">
      <c r="A8" s="3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4"/>
      <c r="R8" s="5"/>
    </row>
    <row r="9" spans="1:18" s="11" customFormat="1" ht="12.75">
      <c r="A9" s="3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4"/>
      <c r="R9" s="5"/>
    </row>
    <row r="10" spans="1:18" ht="12.75">
      <c r="A10" s="23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8" t="e">
        <f>AVERAGE(Q7:Q7)</f>
        <v>#DIV/0!</v>
      </c>
      <c r="R10" s="3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9" t="s">
        <v>6</v>
      </c>
      <c r="B12" s="9">
        <v>1</v>
      </c>
      <c r="C12" s="9">
        <f>B12*0.43</f>
        <v>0.43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mergeCells count="11">
    <mergeCell ref="Q5:Q6"/>
    <mergeCell ref="L5:M5"/>
    <mergeCell ref="A2:Q2"/>
    <mergeCell ref="A5:A6"/>
    <mergeCell ref="B5:C5"/>
    <mergeCell ref="D5:E5"/>
    <mergeCell ref="F5:G5"/>
    <mergeCell ref="H5:I5"/>
    <mergeCell ref="J5:K5"/>
    <mergeCell ref="N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3">
      <selection activeCell="R16" sqref="R16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9.375" style="0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6" t="s">
        <v>0</v>
      </c>
      <c r="B5" s="39" t="s">
        <v>88</v>
      </c>
      <c r="C5" s="39"/>
      <c r="D5" s="39" t="s">
        <v>81</v>
      </c>
      <c r="E5" s="39"/>
      <c r="F5" s="39" t="s">
        <v>52</v>
      </c>
      <c r="G5" s="39"/>
      <c r="H5" s="37" t="s">
        <v>89</v>
      </c>
      <c r="I5" s="38"/>
      <c r="J5" s="39" t="s">
        <v>90</v>
      </c>
      <c r="K5" s="39"/>
      <c r="L5" s="37" t="s">
        <v>94</v>
      </c>
      <c r="M5" s="38"/>
      <c r="N5" s="39" t="s">
        <v>95</v>
      </c>
      <c r="O5" s="39"/>
      <c r="P5" s="39" t="s">
        <v>8</v>
      </c>
      <c r="Q5" s="39" t="s">
        <v>1</v>
      </c>
      <c r="R5" s="3"/>
    </row>
    <row r="6" spans="1:18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10" t="s">
        <v>2</v>
      </c>
      <c r="M6" s="10" t="s">
        <v>5</v>
      </c>
      <c r="N6" s="10" t="s">
        <v>2</v>
      </c>
      <c r="O6" s="10" t="s">
        <v>5</v>
      </c>
      <c r="P6" s="39"/>
      <c r="Q6" s="39"/>
      <c r="R6" s="5"/>
    </row>
    <row r="7" spans="1:18" s="11" customFormat="1" ht="26.25">
      <c r="A7" s="26" t="s">
        <v>15</v>
      </c>
      <c r="B7" s="20">
        <v>85</v>
      </c>
      <c r="C7" s="20">
        <v>5</v>
      </c>
      <c r="D7" s="20">
        <v>75</v>
      </c>
      <c r="E7" s="20">
        <v>3</v>
      </c>
      <c r="F7" s="20">
        <v>85</v>
      </c>
      <c r="G7" s="20">
        <v>5</v>
      </c>
      <c r="H7" s="20">
        <v>90</v>
      </c>
      <c r="I7" s="20">
        <v>5</v>
      </c>
      <c r="J7" s="20">
        <v>72</v>
      </c>
      <c r="K7" s="20">
        <v>1</v>
      </c>
      <c r="L7" s="20">
        <v>83</v>
      </c>
      <c r="M7" s="20">
        <v>5</v>
      </c>
      <c r="N7" s="20">
        <v>90</v>
      </c>
      <c r="O7" s="20">
        <v>6</v>
      </c>
      <c r="P7" s="20"/>
      <c r="Q7" s="24">
        <f>90*(B7*C7+D7*E7+F7*G7+N7*O7+H7*I7+J7*K7+L7*M7)/((C7+E7+G7+O7+I7+K7+M7)*100)+P7</f>
        <v>76.56</v>
      </c>
      <c r="R7" s="5"/>
    </row>
    <row r="8" spans="1:18" s="32" customFormat="1" ht="26.25">
      <c r="A8" s="26" t="s">
        <v>16</v>
      </c>
      <c r="B8" s="20">
        <v>87</v>
      </c>
      <c r="C8" s="20">
        <v>5</v>
      </c>
      <c r="D8" s="20">
        <v>79</v>
      </c>
      <c r="E8" s="20">
        <v>3</v>
      </c>
      <c r="F8" s="20">
        <v>94</v>
      </c>
      <c r="G8" s="20">
        <v>5</v>
      </c>
      <c r="H8" s="20">
        <v>90</v>
      </c>
      <c r="I8" s="20">
        <v>5</v>
      </c>
      <c r="J8" s="20">
        <v>90</v>
      </c>
      <c r="K8" s="20">
        <v>1</v>
      </c>
      <c r="L8" s="20">
        <v>100</v>
      </c>
      <c r="M8" s="20">
        <v>5</v>
      </c>
      <c r="N8" s="20">
        <v>90</v>
      </c>
      <c r="O8" s="20">
        <v>6</v>
      </c>
      <c r="P8" s="20">
        <v>4</v>
      </c>
      <c r="Q8" s="24">
        <f>90*(B8*C8+D8*E8+F8*G8+N8*O8+H8*I8+J8*K8+L8*M8)/((C8+E8+G8+O8+I8+K8+M8)*100)+P8</f>
        <v>85.66</v>
      </c>
      <c r="R8" s="31"/>
    </row>
    <row r="9" spans="1:18" ht="12.75">
      <c r="A9" s="23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8">
        <f>AVERAGE(Q7:Q8)</f>
        <v>81.11</v>
      </c>
      <c r="R9" s="3"/>
    </row>
    <row r="10" spans="1:18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"/>
    </row>
    <row r="11" spans="1:18" ht="12.75">
      <c r="A11" s="9" t="s">
        <v>6</v>
      </c>
      <c r="B11" s="9">
        <v>2</v>
      </c>
      <c r="C11" s="9">
        <f>B11*0.43</f>
        <v>0.86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H5:I5"/>
    <mergeCell ref="L5:M5"/>
    <mergeCell ref="A2:Q2"/>
    <mergeCell ref="A5:A6"/>
    <mergeCell ref="B5:C5"/>
    <mergeCell ref="D5:E5"/>
    <mergeCell ref="F5:G5"/>
    <mergeCell ref="N5:O5"/>
    <mergeCell ref="P5:P6"/>
    <mergeCell ref="Q5:Q6"/>
    <mergeCell ref="J5:K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15.875" style="0" customWidth="1"/>
    <col min="2" max="2" width="9.875" style="0" customWidth="1"/>
    <col min="3" max="3" width="8.625" style="0" customWidth="1"/>
    <col min="4" max="4" width="6.625" style="0" customWidth="1"/>
    <col min="5" max="5" width="7.125" style="0" customWidth="1"/>
    <col min="6" max="6" width="6.875" style="0" customWidth="1"/>
    <col min="7" max="9" width="7.00390625" style="0" customWidth="1"/>
    <col min="10" max="10" width="6.50390625" style="0" customWidth="1"/>
    <col min="11" max="11" width="7.50390625" style="0" bestFit="1" customWidth="1"/>
    <col min="12" max="12" width="6.50390625" style="0" customWidth="1"/>
    <col min="13" max="13" width="11.875" style="0" bestFit="1" customWidth="1"/>
  </cols>
  <sheetData>
    <row r="2" spans="1:13" ht="17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60.75" customHeight="1">
      <c r="A5" s="36" t="s">
        <v>0</v>
      </c>
      <c r="B5" s="39" t="s">
        <v>50</v>
      </c>
      <c r="C5" s="39"/>
      <c r="D5" s="39" t="s">
        <v>91</v>
      </c>
      <c r="E5" s="39"/>
      <c r="F5" s="37" t="s">
        <v>92</v>
      </c>
      <c r="G5" s="38"/>
      <c r="H5" s="37" t="s">
        <v>81</v>
      </c>
      <c r="I5" s="38"/>
      <c r="J5" s="37" t="s">
        <v>93</v>
      </c>
      <c r="K5" s="38"/>
      <c r="L5" s="39" t="s">
        <v>8</v>
      </c>
      <c r="M5" s="39" t="s">
        <v>1</v>
      </c>
      <c r="N5" s="3"/>
    </row>
    <row r="6" spans="1:14" ht="15.75" customHeight="1">
      <c r="A6" s="36"/>
      <c r="B6" s="10" t="s">
        <v>2</v>
      </c>
      <c r="C6" s="10" t="s">
        <v>5</v>
      </c>
      <c r="D6" s="10" t="s">
        <v>2</v>
      </c>
      <c r="E6" s="10" t="s">
        <v>5</v>
      </c>
      <c r="F6" s="10" t="s">
        <v>2</v>
      </c>
      <c r="G6" s="10" t="s">
        <v>5</v>
      </c>
      <c r="H6" s="10" t="s">
        <v>2</v>
      </c>
      <c r="I6" s="10" t="s">
        <v>5</v>
      </c>
      <c r="J6" s="10" t="s">
        <v>2</v>
      </c>
      <c r="K6" s="10" t="s">
        <v>5</v>
      </c>
      <c r="L6" s="39"/>
      <c r="M6" s="39"/>
      <c r="N6" s="5"/>
    </row>
    <row r="7" spans="1:14" s="11" customFormat="1" ht="26.25">
      <c r="A7" s="26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9"/>
      <c r="M7" s="24"/>
      <c r="N7" s="5"/>
    </row>
    <row r="8" spans="1:14" s="11" customFormat="1" ht="26.25">
      <c r="A8" s="21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7"/>
      <c r="M8" s="25"/>
      <c r="N8" s="5"/>
    </row>
    <row r="9" spans="1:14" ht="12.75">
      <c r="A9" s="23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8" t="e">
        <f>AVERAGE(M8:M8)</f>
        <v>#DIV/0!</v>
      </c>
      <c r="N9" s="3"/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</row>
    <row r="11" spans="1:14" ht="12.75">
      <c r="A11" s="9" t="s">
        <v>6</v>
      </c>
      <c r="B11" s="9">
        <v>2</v>
      </c>
      <c r="C11" s="9">
        <f>B11*0.43</f>
        <v>0.86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heetProtection/>
  <mergeCells count="9">
    <mergeCell ref="A2:M2"/>
    <mergeCell ref="A5:A6"/>
    <mergeCell ref="B5:C5"/>
    <mergeCell ref="D5:E5"/>
    <mergeCell ref="F5:G5"/>
    <mergeCell ref="J5:K5"/>
    <mergeCell ref="L5:L6"/>
    <mergeCell ref="M5:M6"/>
    <mergeCell ref="H5:I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Katrin</cp:lastModifiedBy>
  <cp:lastPrinted>2020-02-03T14:53:35Z</cp:lastPrinted>
  <dcterms:created xsi:type="dcterms:W3CDTF">2017-06-20T09:45:15Z</dcterms:created>
  <dcterms:modified xsi:type="dcterms:W3CDTF">2020-07-09T06:50:21Z</dcterms:modified>
  <cp:category/>
  <cp:version/>
  <cp:contentType/>
  <cp:contentStatus/>
</cp:coreProperties>
</file>